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https://sewio.sharepoint.com/sites/marketing/Shared Documents/Work/"/>
    </mc:Choice>
  </mc:AlternateContent>
  <xr:revisionPtr revIDLastSave="0" documentId="8_{D380EAA9-DCFA-4FF4-8002-8BAAF4691F30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RTLS TDoA - Tag Numb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1" i="1" l="1"/>
  <c r="P11" i="1" s="1"/>
  <c r="Q11" i="1" s="1"/>
  <c r="R11" i="1" s="1"/>
  <c r="T10" i="1" l="1"/>
  <c r="N17" i="1" l="1"/>
  <c r="T7" i="1"/>
  <c r="U11" i="1" s="1"/>
  <c r="S11" i="1" s="1"/>
  <c r="T8" i="1"/>
  <c r="T9" i="1"/>
  <c r="N7" i="1"/>
  <c r="O7" i="1" s="1"/>
  <c r="P7" i="1" s="1"/>
  <c r="Q7" i="1" s="1"/>
  <c r="N8" i="1"/>
  <c r="O8" i="1" s="1"/>
  <c r="P8" i="1" s="1"/>
  <c r="Q8" i="1" s="1"/>
  <c r="N9" i="1"/>
  <c r="O9" i="1" s="1"/>
  <c r="P9" i="1" s="1"/>
  <c r="Q9" i="1" s="1"/>
  <c r="N10" i="1"/>
  <c r="O10" i="1" s="1"/>
  <c r="P10" i="1" s="1"/>
  <c r="Q10" i="1" s="1"/>
  <c r="O12" i="1"/>
  <c r="P12" i="1" s="1"/>
  <c r="Q12" i="1" s="1"/>
  <c r="R12" i="1" s="1"/>
  <c r="C4" i="1"/>
  <c r="M13" i="1" s="1"/>
  <c r="E4" i="1" l="1"/>
  <c r="R13" i="1"/>
  <c r="Q13" i="1"/>
  <c r="S12" i="1"/>
  <c r="P13" i="1"/>
  <c r="O13" i="1"/>
  <c r="F4" i="1"/>
  <c r="H4" i="1"/>
  <c r="G4" i="1"/>
  <c r="R9" i="1" l="1"/>
  <c r="R7" i="1"/>
  <c r="R10" i="1"/>
  <c r="R8" i="1"/>
  <c r="S13" i="1" l="1"/>
  <c r="I4" i="1" s="1"/>
  <c r="I5" i="1" s="1"/>
</calcChain>
</file>

<file path=xl/sharedStrings.xml><?xml version="1.0" encoding="utf-8"?>
<sst xmlns="http://schemas.openxmlformats.org/spreadsheetml/2006/main" count="37" uniqueCount="37">
  <si>
    <t>RF profile</t>
  </si>
  <si>
    <t>Refresh Rate [ms]</t>
  </si>
  <si>
    <t>RF0</t>
  </si>
  <si>
    <t>RF1</t>
  </si>
  <si>
    <t>RF5</t>
  </si>
  <si>
    <t>RF</t>
  </si>
  <si>
    <t>RF2</t>
  </si>
  <si>
    <t>RF3</t>
  </si>
  <si>
    <t>RF4</t>
  </si>
  <si>
    <t>Data Rate</t>
  </si>
  <si>
    <t>preamble length</t>
  </si>
  <si>
    <t>PRF</t>
  </si>
  <si>
    <t>Nsfd</t>
  </si>
  <si>
    <t>Payload</t>
  </si>
  <si>
    <t>none</t>
  </si>
  <si>
    <t>yaw, pitch, roll</t>
  </si>
  <si>
    <t>RAW_data</t>
  </si>
  <si>
    <t>accelerometer</t>
  </si>
  <si>
    <t>gyroscope</t>
  </si>
  <si>
    <t>magnetometer</t>
  </si>
  <si>
    <t xml:space="preserve">STD Blink (10B) Duration [ms] </t>
  </si>
  <si>
    <t>20B of data duration [ms]</t>
  </si>
  <si>
    <t>1 B TX duration</t>
  </si>
  <si>
    <t>Blink TX_time [ms]</t>
  </si>
  <si>
    <t>4 B TX duration</t>
  </si>
  <si>
    <t>barometer</t>
  </si>
  <si>
    <t>5B TX duration</t>
  </si>
  <si>
    <t>quaternion</t>
  </si>
  <si>
    <t>9B TX duration</t>
  </si>
  <si>
    <t>quat + press</t>
  </si>
  <si>
    <t>quat</t>
  </si>
  <si>
    <t>euler</t>
  </si>
  <si>
    <t>raw data</t>
  </si>
  <si>
    <t>Sensors data</t>
  </si>
  <si>
    <t>SETTINGS</t>
  </si>
  <si>
    <t>Tags Number*</t>
  </si>
  <si>
    <t>*Number of Tags is not limited for the RTLS system. 
  It applies for the same UWB radio range for group of Tags, typically radius 30m.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</si>
</sst>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3" xfId="0" applyBorder="1"/>
    <xf numFmtId="0" fontId="1" fillId="0" borderId="6" xfId="0" applyFont="1" applyBorder="1"/>
    <xf numFmtId="0" fontId="0" fillId="0" borderId="9" xfId="0" applyBorder="1"/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/>
    <xf numFmtId="0" fontId="0" fillId="0" borderId="8" xfId="0" applyBorder="1" applyProtection="1"/>
    <xf numFmtId="0" fontId="1" fillId="0" borderId="16" xfId="0" applyFont="1" applyBorder="1"/>
    <xf numFmtId="0" fontId="3" fillId="0" borderId="0" xfId="0" applyFont="1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hidden="1"/>
    </xf>
    <xf numFmtId="0" fontId="1" fillId="0" borderId="16" xfId="0" applyFont="1" applyBorder="1" applyAlignment="1">
      <alignment horizontal="center"/>
    </xf>
    <xf numFmtId="0" fontId="5" fillId="0" borderId="0" xfId="0" applyFont="1" applyBorder="1" applyAlignment="1"/>
    <xf numFmtId="0" fontId="6" fillId="0" borderId="1" xfId="0" applyFont="1" applyBorder="1"/>
    <xf numFmtId="0" fontId="6" fillId="0" borderId="8" xfId="0" applyFont="1" applyFill="1" applyBorder="1"/>
    <xf numFmtId="0" fontId="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16" fmlaLink="$D$4" fmlaRange="$V$4:$V$9" noThreeD="1" sel="5" val="0"/>
</file>

<file path=xl/ctrlProps/ctrlProp2.xml><?xml version="1.0" encoding="utf-8"?>
<formControlPr xmlns="http://schemas.microsoft.com/office/spreadsheetml/2009/9/main" objectType="Drop" dropStyle="combo" dx="16" fmlaLink="$C$6" fmlaRange="$U$4:$U$7" noThreeD="1" sel="1" val="0"/>
</file>

<file path=xl/ctrlProps/ctrlProp3.xml><?xml version="1.0" encoding="utf-8"?>
<formControlPr xmlns="http://schemas.microsoft.com/office/spreadsheetml/2009/9/main" objectType="CheckBox" fmlaLink="$S$8" lockText="1" noThreeD="1"/>
</file>

<file path=xl/ctrlProps/ctrlProp4.xml><?xml version="1.0" encoding="utf-8"?>
<formControlPr xmlns="http://schemas.microsoft.com/office/spreadsheetml/2009/9/main" objectType="CheckBox" fmlaLink="$S$9" lockText="1" noThreeD="1"/>
</file>

<file path=xl/ctrlProps/ctrlProp5.xml><?xml version="1.0" encoding="utf-8"?>
<formControlPr xmlns="http://schemas.microsoft.com/office/spreadsheetml/2009/9/main" objectType="CheckBox" fmlaLink="$S$7" lockText="1" noThreeD="1"/>
</file>

<file path=xl/ctrlProps/ctrlProp6.xml><?xml version="1.0" encoding="utf-8"?>
<formControlPr xmlns="http://schemas.microsoft.com/office/spreadsheetml/2009/9/main" objectType="CheckBox" fmlaLink="$S$10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0</xdr:rowOff>
        </xdr:from>
        <xdr:to>
          <xdr:col>4</xdr:col>
          <xdr:colOff>0</xdr:colOff>
          <xdr:row>4</xdr:row>
          <xdr:rowOff>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190500</xdr:rowOff>
        </xdr:from>
        <xdr:to>
          <xdr:col>3</xdr:col>
          <xdr:colOff>601980</xdr:colOff>
          <xdr:row>5</xdr:row>
          <xdr:rowOff>190500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411480</xdr:colOff>
          <xdr:row>6</xdr:row>
          <xdr:rowOff>182880</xdr:rowOff>
        </xdr:from>
        <xdr:to>
          <xdr:col>8</xdr:col>
          <xdr:colOff>426720</xdr:colOff>
          <xdr:row>8</xdr:row>
          <xdr:rowOff>0</xdr:rowOff>
        </xdr:to>
        <xdr:sp macro="" textlink="">
          <xdr:nvSpPr>
            <xdr:cNvPr id="1032" name="Check Box 8" descr="1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411480</xdr:colOff>
          <xdr:row>7</xdr:row>
          <xdr:rowOff>182880</xdr:rowOff>
        </xdr:from>
        <xdr:to>
          <xdr:col>8</xdr:col>
          <xdr:colOff>464820</xdr:colOff>
          <xdr:row>9</xdr:row>
          <xdr:rowOff>7620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411480</xdr:colOff>
          <xdr:row>5</xdr:row>
          <xdr:rowOff>182880</xdr:rowOff>
        </xdr:from>
        <xdr:to>
          <xdr:col>8</xdr:col>
          <xdr:colOff>525780</xdr:colOff>
          <xdr:row>7</xdr:row>
          <xdr:rowOff>7620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411480</xdr:colOff>
          <xdr:row>8</xdr:row>
          <xdr:rowOff>182880</xdr:rowOff>
        </xdr:from>
        <xdr:to>
          <xdr:col>8</xdr:col>
          <xdr:colOff>464820</xdr:colOff>
          <xdr:row>10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529297</xdr:colOff>
      <xdr:row>0</xdr:row>
      <xdr:rowOff>146301</xdr:rowOff>
    </xdr:from>
    <xdr:to>
      <xdr:col>2</xdr:col>
      <xdr:colOff>271669</xdr:colOff>
      <xdr:row>0</xdr:row>
      <xdr:rowOff>572366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29297" y="146301"/>
          <a:ext cx="1511537" cy="4260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7"/>
  <sheetViews>
    <sheetView showGridLines="0" tabSelected="1" zoomScale="115" zoomScaleNormal="115" workbookViewId="0">
      <selection activeCell="J2" sqref="J2"/>
    </sheetView>
  </sheetViews>
  <sheetFormatPr defaultRowHeight="14.4" x14ac:dyDescent="0.3"/>
  <cols>
    <col min="2" max="3" width="16.88671875" bestFit="1" customWidth="1"/>
    <col min="5" max="5" width="10.88671875" hidden="1" customWidth="1"/>
    <col min="6" max="6" width="15.88671875" hidden="1" customWidth="1"/>
    <col min="7" max="8" width="18.44140625" hidden="1" customWidth="1"/>
    <col min="9" max="9" width="30.44140625" customWidth="1"/>
    <col min="10" max="10" width="50.6640625" bestFit="1" customWidth="1"/>
    <col min="11" max="11" width="11.33203125" style="5" hidden="1" customWidth="1"/>
    <col min="12" max="12" width="9.109375" style="5" hidden="1" customWidth="1"/>
    <col min="13" max="13" width="27.6640625" style="5" hidden="1" customWidth="1"/>
    <col min="14" max="14" width="23.5546875" style="5" hidden="1" customWidth="1"/>
    <col min="15" max="15" width="14.44140625" style="5" hidden="1" customWidth="1"/>
    <col min="16" max="16" width="14.33203125" style="5" hidden="1" customWidth="1"/>
    <col min="17" max="18" width="14.44140625" style="5" hidden="1" customWidth="1"/>
    <col min="19" max="19" width="10.88671875" style="5" hidden="1" customWidth="1"/>
    <col min="20" max="20" width="20.88671875" style="5" hidden="1" customWidth="1"/>
    <col min="21" max="23" width="9.109375" style="5" hidden="1" customWidth="1"/>
    <col min="24" max="24" width="9.109375" style="5"/>
  </cols>
  <sheetData>
    <row r="1" spans="1:24" ht="57" customHeight="1" thickBot="1" x14ac:dyDescent="0.65">
      <c r="A1" s="24"/>
      <c r="B1" s="38"/>
      <c r="C1" s="38"/>
      <c r="D1" s="38"/>
      <c r="E1" s="38"/>
      <c r="F1" s="38"/>
      <c r="G1" s="38"/>
      <c r="H1" s="38"/>
      <c r="I1" s="38"/>
      <c r="J1" s="20"/>
    </row>
    <row r="2" spans="1:24" ht="22.5" customHeight="1" thickBot="1" x14ac:dyDescent="0.35">
      <c r="A2" s="24"/>
      <c r="B2" s="35" t="s">
        <v>35</v>
      </c>
      <c r="C2" s="36"/>
      <c r="D2" s="36"/>
      <c r="E2" s="36"/>
      <c r="F2" s="36"/>
      <c r="G2" s="36"/>
      <c r="H2" s="36"/>
      <c r="I2" s="37"/>
      <c r="J2" s="17"/>
    </row>
    <row r="3" spans="1:24" ht="15" thickBot="1" x14ac:dyDescent="0.35">
      <c r="A3" s="24"/>
      <c r="B3" s="25" t="s">
        <v>34</v>
      </c>
      <c r="C3" s="26"/>
      <c r="D3" s="27"/>
      <c r="E3" s="16" t="s">
        <v>9</v>
      </c>
      <c r="F3" s="16" t="s">
        <v>11</v>
      </c>
      <c r="G3" s="16" t="s">
        <v>10</v>
      </c>
      <c r="H3" s="16" t="s">
        <v>12</v>
      </c>
      <c r="I3" s="19" t="s">
        <v>23</v>
      </c>
      <c r="J3" s="5"/>
      <c r="K3" s="6"/>
      <c r="L3" s="7"/>
      <c r="M3" s="8"/>
      <c r="N3" s="9"/>
      <c r="O3" s="8"/>
      <c r="P3" s="10"/>
      <c r="Q3" s="8"/>
      <c r="R3" s="11"/>
      <c r="X3"/>
    </row>
    <row r="4" spans="1:24" x14ac:dyDescent="0.3">
      <c r="A4" s="24"/>
      <c r="B4" s="3" t="s">
        <v>0</v>
      </c>
      <c r="C4" s="13" t="str">
        <f>IF(D4=1,"RF0",IF(D4=2,"RF1",IF(D4=3,"RF2",IF(D4=4,"RF3",IF(D4=5,"RF4",IF(D4=6,"RF5",0))))))</f>
        <v>RF4</v>
      </c>
      <c r="D4" s="13">
        <v>5</v>
      </c>
      <c r="E4" s="1">
        <f>IF(C4="RF0",110,IF(C4 = "RF1",850,IF(C4 = "RF2",6800,IF(C4 = "RF3",110,IF(C4 = "RF4",850,IF(C4 = "RF5",6800,"bad setting"))))))</f>
        <v>850</v>
      </c>
      <c r="F4" s="1">
        <f>IF($C4="RF0",16,IF($C4 = "RF1",16,IF($C4 = "RF2",16,IF($C4 = "RF3",64,IF($C4 = "RF4",64,IF($C4 = "RF5",64,"bad setting"))))))</f>
        <v>64</v>
      </c>
      <c r="G4" s="1">
        <f>IF($C4="RF0",1024,IF($C4 = "RF1",256,IF($C4 = "RF2",128,IF($C4 = "RF3",1024,IF($C4 = "RF4",256,IF($C4 = "RF5",128,"bad setting"))))))</f>
        <v>256</v>
      </c>
      <c r="H4" s="1" t="str">
        <f>IF($C4="RF0","NON STANDARD",IF($C4 = "RF1","NON STANDARD",IF($C4 = "RF2","STANDARD",IF($C4 = "RF3","NON STANDARD",IF($C4 = "RF4","NON STANDARD",IF($C4 = "RF5","STANDARD","bad setting"))))))</f>
        <v>NON STANDARD</v>
      </c>
      <c r="I4" s="18">
        <f>IF(C6=1,0,IF(C6=2,P13,IF(C6=3,IF(S10,R13,Q13),S13)))+M13</f>
        <v>0.432</v>
      </c>
      <c r="J4" s="5"/>
      <c r="U4" s="5" t="s">
        <v>14</v>
      </c>
      <c r="V4" s="5" t="s">
        <v>2</v>
      </c>
      <c r="X4"/>
    </row>
    <row r="5" spans="1:24" x14ac:dyDescent="0.3">
      <c r="A5" s="24"/>
      <c r="B5" s="3" t="s">
        <v>1</v>
      </c>
      <c r="C5" s="28">
        <v>1000</v>
      </c>
      <c r="D5" s="29"/>
      <c r="E5" s="1"/>
      <c r="F5" s="1"/>
      <c r="G5" s="1"/>
      <c r="H5" s="2"/>
      <c r="I5" s="32">
        <f>FLOOR((C5/I4*0.18),1)</f>
        <v>416</v>
      </c>
      <c r="J5" s="12"/>
      <c r="O5" s="5" t="s">
        <v>31</v>
      </c>
      <c r="P5" s="5" t="s">
        <v>30</v>
      </c>
      <c r="Q5" s="5" t="s">
        <v>29</v>
      </c>
      <c r="R5" s="5" t="s">
        <v>32</v>
      </c>
      <c r="U5" s="5" t="s">
        <v>15</v>
      </c>
      <c r="V5" s="5" t="s">
        <v>3</v>
      </c>
      <c r="X5"/>
    </row>
    <row r="6" spans="1:24" ht="15" customHeight="1" x14ac:dyDescent="0.3">
      <c r="A6" s="24"/>
      <c r="B6" s="3" t="s">
        <v>13</v>
      </c>
      <c r="C6" s="13">
        <v>1</v>
      </c>
      <c r="D6" s="13"/>
      <c r="E6" s="1"/>
      <c r="F6" s="1"/>
      <c r="G6" s="1"/>
      <c r="H6" s="2"/>
      <c r="I6" s="33"/>
      <c r="J6" s="5"/>
      <c r="K6" s="5" t="s">
        <v>5</v>
      </c>
      <c r="L6" s="5" t="s">
        <v>20</v>
      </c>
      <c r="M6" s="5" t="s">
        <v>21</v>
      </c>
      <c r="N6" s="5" t="s">
        <v>22</v>
      </c>
      <c r="O6" s="5" t="s">
        <v>24</v>
      </c>
      <c r="P6" s="5" t="s">
        <v>26</v>
      </c>
      <c r="Q6" s="5" t="s">
        <v>28</v>
      </c>
      <c r="U6" s="5" t="s">
        <v>27</v>
      </c>
      <c r="V6" s="5" t="s">
        <v>6</v>
      </c>
      <c r="X6"/>
    </row>
    <row r="7" spans="1:24" x14ac:dyDescent="0.3">
      <c r="A7" s="24"/>
      <c r="B7" s="30" t="s">
        <v>33</v>
      </c>
      <c r="C7" s="21" t="s">
        <v>17</v>
      </c>
      <c r="D7" s="14"/>
      <c r="E7" s="1"/>
      <c r="F7" s="1"/>
      <c r="G7" s="1"/>
      <c r="H7" s="2"/>
      <c r="I7" s="33"/>
      <c r="J7" s="5"/>
      <c r="K7" s="5">
        <v>0</v>
      </c>
      <c r="L7" s="5">
        <v>2.2999999999999998</v>
      </c>
      <c r="M7" s="5">
        <v>2.98</v>
      </c>
      <c r="N7" s="5">
        <f>(M7-L7)/10</f>
        <v>6.8000000000000019E-2</v>
      </c>
      <c r="O7" s="5">
        <f>N7*4</f>
        <v>0.27200000000000008</v>
      </c>
      <c r="P7" s="5">
        <f>O7+N7</f>
        <v>0.34000000000000008</v>
      </c>
      <c r="Q7" s="5">
        <f>P7+O7</f>
        <v>0.6120000000000001</v>
      </c>
      <c r="R7" s="5">
        <f>N7*U$11</f>
        <v>0.13600000000000004</v>
      </c>
      <c r="S7" s="5" t="b">
        <v>0</v>
      </c>
      <c r="T7" s="5">
        <f t="shared" ref="T7:T9" si="0">S7*6</f>
        <v>0</v>
      </c>
      <c r="U7" s="5" t="s">
        <v>16</v>
      </c>
      <c r="V7" s="5" t="s">
        <v>7</v>
      </c>
      <c r="X7"/>
    </row>
    <row r="8" spans="1:24" x14ac:dyDescent="0.3">
      <c r="A8" s="24"/>
      <c r="B8" s="30"/>
      <c r="C8" s="21" t="s">
        <v>18</v>
      </c>
      <c r="D8" s="14"/>
      <c r="E8" s="1"/>
      <c r="F8" s="1"/>
      <c r="G8" s="1"/>
      <c r="H8" s="2"/>
      <c r="I8" s="33"/>
      <c r="J8" s="5"/>
      <c r="K8" s="5">
        <v>1</v>
      </c>
      <c r="L8" s="5">
        <v>0.42799999999999999</v>
      </c>
      <c r="M8" s="5">
        <v>0.50800000000000001</v>
      </c>
      <c r="N8" s="5">
        <f t="shared" ref="N8:O12" si="1">(M8-L8)/10</f>
        <v>8.0000000000000019E-3</v>
      </c>
      <c r="O8" s="5">
        <f t="shared" ref="O8:P12" si="2">N8*4</f>
        <v>3.2000000000000008E-2</v>
      </c>
      <c r="P8" s="5">
        <f t="shared" ref="P8:Q12" si="3">O8+N8</f>
        <v>4.0000000000000008E-2</v>
      </c>
      <c r="Q8" s="5">
        <f t="shared" ref="Q8:R12" si="4">P8+O8</f>
        <v>7.2000000000000008E-2</v>
      </c>
      <c r="R8" s="5">
        <f>N8*U$11</f>
        <v>1.6000000000000004E-2</v>
      </c>
      <c r="S8" s="5" t="b">
        <v>0</v>
      </c>
      <c r="T8" s="5">
        <f t="shared" si="0"/>
        <v>0</v>
      </c>
      <c r="V8" s="5" t="s">
        <v>8</v>
      </c>
      <c r="X8"/>
    </row>
    <row r="9" spans="1:24" x14ac:dyDescent="0.3">
      <c r="A9" s="24"/>
      <c r="B9" s="30"/>
      <c r="C9" s="21" t="s">
        <v>19</v>
      </c>
      <c r="D9" s="14"/>
      <c r="E9" s="1"/>
      <c r="F9" s="1"/>
      <c r="G9" s="1"/>
      <c r="H9" s="2"/>
      <c r="I9" s="33"/>
      <c r="J9" s="5"/>
      <c r="K9" s="5">
        <v>2</v>
      </c>
      <c r="L9" s="5">
        <v>0.17499999999999999</v>
      </c>
      <c r="M9" s="5">
        <v>0.185</v>
      </c>
      <c r="N9" s="5">
        <f t="shared" si="1"/>
        <v>1.0000000000000009E-3</v>
      </c>
      <c r="O9" s="5">
        <f t="shared" si="2"/>
        <v>4.0000000000000036E-3</v>
      </c>
      <c r="P9" s="5">
        <f t="shared" si="3"/>
        <v>5.0000000000000044E-3</v>
      </c>
      <c r="Q9" s="5">
        <f t="shared" si="4"/>
        <v>9.000000000000008E-3</v>
      </c>
      <c r="R9" s="5">
        <f>N9*U$11</f>
        <v>2.0000000000000018E-3</v>
      </c>
      <c r="S9" s="5" t="b">
        <v>0</v>
      </c>
      <c r="T9" s="5">
        <f t="shared" si="0"/>
        <v>0</v>
      </c>
      <c r="V9" s="5" t="s">
        <v>4</v>
      </c>
      <c r="X9"/>
    </row>
    <row r="10" spans="1:24" ht="15" thickBot="1" x14ac:dyDescent="0.35">
      <c r="A10" s="24"/>
      <c r="B10" s="31"/>
      <c r="C10" s="22" t="s">
        <v>25</v>
      </c>
      <c r="D10" s="15"/>
      <c r="E10" s="4"/>
      <c r="F10" s="4"/>
      <c r="G10" s="4"/>
      <c r="H10" s="4"/>
      <c r="I10" s="34"/>
      <c r="J10" s="5"/>
      <c r="K10" s="5">
        <v>3</v>
      </c>
      <c r="L10" s="5">
        <v>2.2999999999999998</v>
      </c>
      <c r="M10" s="5">
        <v>3</v>
      </c>
      <c r="N10" s="5">
        <f t="shared" si="1"/>
        <v>7.0000000000000021E-2</v>
      </c>
      <c r="O10" s="5">
        <f t="shared" si="2"/>
        <v>0.28000000000000008</v>
      </c>
      <c r="P10" s="5">
        <f t="shared" si="3"/>
        <v>0.35000000000000009</v>
      </c>
      <c r="Q10" s="5">
        <f t="shared" si="4"/>
        <v>0.63000000000000012</v>
      </c>
      <c r="R10" s="5">
        <f>N10*U$11</f>
        <v>0.14000000000000004</v>
      </c>
      <c r="S10" s="5" t="b">
        <v>0</v>
      </c>
      <c r="T10" s="5">
        <f>S10*4</f>
        <v>0</v>
      </c>
      <c r="X10"/>
    </row>
    <row r="11" spans="1:24" x14ac:dyDescent="0.3">
      <c r="L11" s="5">
        <v>4</v>
      </c>
      <c r="M11" s="5">
        <v>0.432</v>
      </c>
      <c r="N11" s="5">
        <v>0.51200000000000001</v>
      </c>
      <c r="O11" s="5">
        <f t="shared" si="1"/>
        <v>8.0000000000000019E-3</v>
      </c>
      <c r="P11" s="5">
        <f t="shared" si="2"/>
        <v>3.2000000000000008E-2</v>
      </c>
      <c r="Q11" s="5">
        <f t="shared" si="3"/>
        <v>4.0000000000000008E-2</v>
      </c>
      <c r="R11" s="5">
        <f t="shared" si="4"/>
        <v>7.2000000000000008E-2</v>
      </c>
      <c r="S11" s="5">
        <f t="shared" ref="S11" si="5">O11*U$11</f>
        <v>1.6000000000000004E-2</v>
      </c>
      <c r="U11" s="5">
        <f>SUM(T7:T10)+2</f>
        <v>2</v>
      </c>
    </row>
    <row r="12" spans="1:24" ht="42.75" customHeight="1" x14ac:dyDescent="0.3">
      <c r="B12" s="23" t="s">
        <v>36</v>
      </c>
      <c r="C12" s="23"/>
      <c r="D12" s="23"/>
      <c r="E12" s="23"/>
      <c r="F12" s="23"/>
      <c r="G12" s="23"/>
      <c r="H12" s="23"/>
      <c r="I12" s="23"/>
      <c r="L12" s="5">
        <v>5</v>
      </c>
      <c r="M12" s="5">
        <v>0.17499999999999999</v>
      </c>
      <c r="N12" s="5">
        <v>0.188</v>
      </c>
      <c r="O12" s="5">
        <f t="shared" si="1"/>
        <v>1.3000000000000012E-3</v>
      </c>
      <c r="P12" s="5">
        <f t="shared" si="2"/>
        <v>5.200000000000005E-3</v>
      </c>
      <c r="Q12" s="5">
        <f t="shared" si="3"/>
        <v>6.5000000000000058E-3</v>
      </c>
      <c r="R12" s="5">
        <f t="shared" si="4"/>
        <v>1.1700000000000011E-2</v>
      </c>
      <c r="S12" s="5">
        <f>O12*U$11</f>
        <v>2.6000000000000025E-3</v>
      </c>
    </row>
    <row r="13" spans="1:24" x14ac:dyDescent="0.3">
      <c r="M13" s="5">
        <f>IF($C4="RF0",L7,IF($C4="RF1",L8,IF($C4="RF2",L9,IF($C4="RF3",L10,IF($C4="RF4",M11,IF($C4="RF5",M12))))))</f>
        <v>0.432</v>
      </c>
      <c r="O13" s="5">
        <f>IF($C4="RF0",N7,IF($C4="RF1",N8,IF($C4="RF2",N9,IF($C4="RF3",N10,IF($C4="RF4",O11,IF($C4="RF5",O12))))))</f>
        <v>8.0000000000000019E-3</v>
      </c>
      <c r="P13" s="5">
        <f>IF($C4="RF0",O7,IF($C4="RF1",O8,IF($C4="RF2",O9,IF($C4="RF3",O10,IF($C4="RF4",P11,IF($C4="RF5",P12))))))</f>
        <v>3.2000000000000008E-2</v>
      </c>
      <c r="Q13" s="5">
        <f>IF($C4="RF0",P7,IF($C4="RF1",P8,IF($C4="RF2",P9,IF($C4="RF3",P10,IF($C4="RF4",Q11,IF($C4="RF5",Q12))))))</f>
        <v>4.0000000000000008E-2</v>
      </c>
      <c r="R13" s="5">
        <f>IF($C4="RF0",Q7,IF($C4="RF1",Q8,IF($C4="RF2",Q9,IF($C4="RF3",Q10,IF($C4="RF4",R11,IF($C4="RF5",R12))))))</f>
        <v>7.2000000000000008E-2</v>
      </c>
      <c r="S13" s="5">
        <f>IF($C4="RF0",R7,IF($C4="RF1",R8,IF($C4="RF2",R9,IF($C4="RF3",R10,IF($C4="RF4",S11,IF($C4="RF5",S12))))))</f>
        <v>1.6000000000000004E-2</v>
      </c>
    </row>
    <row r="17" spans="14:14" x14ac:dyDescent="0.3">
      <c r="N17" s="5">
        <f>M7+M7-L7</f>
        <v>3.66</v>
      </c>
    </row>
  </sheetData>
  <mergeCells count="8">
    <mergeCell ref="B12:I12"/>
    <mergeCell ref="A1:A10"/>
    <mergeCell ref="B3:D3"/>
    <mergeCell ref="C5:D5"/>
    <mergeCell ref="B7:B10"/>
    <mergeCell ref="I5:I10"/>
    <mergeCell ref="B2:I2"/>
    <mergeCell ref="B1:I1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Drop Down 6">
              <controlPr locked="0" defaultSize="0" autoLine="0" autoPict="0">
                <anchor moveWithCells="1">
                  <from>
                    <xdr:col>2</xdr:col>
                    <xdr:colOff>0</xdr:colOff>
                    <xdr:row>3</xdr:row>
                    <xdr:rowOff>0</xdr:rowOff>
                  </from>
                  <to>
                    <xdr:col>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Drop Down 7">
              <controlPr locked="0" defaultSize="0" autoLine="0" autoPict="0">
                <anchor moveWithCells="1">
                  <from>
                    <xdr:col>2</xdr:col>
                    <xdr:colOff>0</xdr:colOff>
                    <xdr:row>4</xdr:row>
                    <xdr:rowOff>190500</xdr:rowOff>
                  </from>
                  <to>
                    <xdr:col>3</xdr:col>
                    <xdr:colOff>601980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locked="0" defaultSize="0" autoFill="0" autoLine="0" autoPict="0" altText="1">
                <anchor moveWithCells="1">
                  <from>
                    <xdr:col>3</xdr:col>
                    <xdr:colOff>411480</xdr:colOff>
                    <xdr:row>6</xdr:row>
                    <xdr:rowOff>182880</xdr:rowOff>
                  </from>
                  <to>
                    <xdr:col>8</xdr:col>
                    <xdr:colOff>426720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locked="0" defaultSize="0" autoFill="0" autoLine="0" autoPict="0">
                <anchor moveWithCells="1">
                  <from>
                    <xdr:col>3</xdr:col>
                    <xdr:colOff>411480</xdr:colOff>
                    <xdr:row>7</xdr:row>
                    <xdr:rowOff>182880</xdr:rowOff>
                  </from>
                  <to>
                    <xdr:col>8</xdr:col>
                    <xdr:colOff>464820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locked="0" defaultSize="0" autoFill="0" autoLine="0" autoPict="0">
                <anchor moveWithCells="1">
                  <from>
                    <xdr:col>3</xdr:col>
                    <xdr:colOff>411480</xdr:colOff>
                    <xdr:row>5</xdr:row>
                    <xdr:rowOff>182880</xdr:rowOff>
                  </from>
                  <to>
                    <xdr:col>8</xdr:col>
                    <xdr:colOff>525780</xdr:colOff>
                    <xdr:row>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locked="0" defaultSize="0" autoFill="0" autoLine="0" autoPict="0">
                <anchor moveWithCells="1">
                  <from>
                    <xdr:col>3</xdr:col>
                    <xdr:colOff>411480</xdr:colOff>
                    <xdr:row>8</xdr:row>
                    <xdr:rowOff>182880</xdr:rowOff>
                  </from>
                  <to>
                    <xdr:col>8</xdr:col>
                    <xdr:colOff>464820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549350E70A0B44BBA95984DEBF41CC8" ma:contentTypeVersion="13" ma:contentTypeDescription="Vytvoří nový dokument" ma:contentTypeScope="" ma:versionID="54ebac5c126f23ad100632a716535833">
  <xsd:schema xmlns:xsd="http://www.w3.org/2001/XMLSchema" xmlns:xs="http://www.w3.org/2001/XMLSchema" xmlns:p="http://schemas.microsoft.com/office/2006/metadata/properties" xmlns:ns2="91b590fe-e89f-498c-b2c8-0688f784351c" xmlns:ns3="cb28b3e0-af4b-409a-8c80-0adf440265d2" targetNamespace="http://schemas.microsoft.com/office/2006/metadata/properties" ma:root="true" ma:fieldsID="a1d397c86214b4849313c02beab4e94a" ns2:_="" ns3:_="">
    <xsd:import namespace="91b590fe-e89f-498c-b2c8-0688f784351c"/>
    <xsd:import namespace="cb28b3e0-af4b-409a-8c80-0adf440265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b590fe-e89f-498c-b2c8-0688f78435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8b3e0-af4b-409a-8c80-0adf440265d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C10661-AD5A-4276-AF81-640AE9B1F340}"/>
</file>

<file path=customXml/itemProps2.xml><?xml version="1.0" encoding="utf-8"?>
<ds:datastoreItem xmlns:ds="http://schemas.openxmlformats.org/officeDocument/2006/customXml" ds:itemID="{253787C7-C6E9-4D4D-8497-26F7337BDA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A515BA-989F-442E-90A4-0AB4AFCC8EE9}">
  <ds:schemaRefs>
    <ds:schemaRef ds:uri="http://purl.org/dc/dcmitype/"/>
    <ds:schemaRef ds:uri="91b590fe-e89f-498c-b2c8-0688f784351c"/>
    <ds:schemaRef ds:uri="http://purl.org/dc/elements/1.1/"/>
    <ds:schemaRef ds:uri="http://schemas.microsoft.com/office/2006/metadata/properties"/>
    <ds:schemaRef ds:uri="cb28b3e0-af4b-409a-8c80-0adf440265d2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RTLS TDoA - Tag Number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prachar.petr</dc:creator>
  <cp:lastModifiedBy>Jan Košťák</cp:lastModifiedBy>
  <dcterms:created xsi:type="dcterms:W3CDTF">2017-04-20T12:28:17Z</dcterms:created>
  <dcterms:modified xsi:type="dcterms:W3CDTF">2019-08-15T13:30:22Z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0x0101006549350E70A0B44BBA95984DEBF41CC8</vt:lpwstr>
  </property>
</Properties>
</file>